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Contracts" sheetId="2" state="visible" r:id="rId4"/>
    <sheet name="Ledger" sheetId="3" state="visible" r:id="rId5"/>
    <sheet name="Aging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<sst xmlns="http://schemas.openxmlformats.org/spreadsheetml/2006/main" count="65" uniqueCount="60">
  <si>
    <t xml:space="preserve">RetainFlow — Retention Tracking Template</t>
  </si>
  <si>
    <t xml:space="preserve">Free template · retainflow (add your domain here once live)</t>
  </si>
  <si>
    <t xml:space="preserve">How this workbook is structured</t>
  </si>
  <si>
    <t xml:space="preserve">Contracts</t>
  </si>
  <si>
    <t xml:space="preserve">One row per contract. Enter the blue cells; everything else calculates — including both retention release dates.</t>
  </si>
  <si>
    <t xml:space="preserve">Ledger</t>
  </si>
  <si>
    <t xml:space="preserve">One row per progress claim / invoice. Log each retention withholding here as it happens; the Contracts sheet totals it automatically.</t>
  </si>
  <si>
    <t xml:space="preserve">Aging Summary</t>
  </si>
  <si>
    <t xml:space="preserve">Live view of what's coming due, what's overdue, and total money at risk. Nothing to fill in — it reads from the other two sheets.</t>
  </si>
  <si>
    <t xml:space="preserve">What to fill in (blue text = your input)</t>
  </si>
  <si>
    <t xml:space="preserve">Contracts sheet</t>
  </si>
  <si>
    <t xml:space="preserve">Customer, Contract Name, Contract Value, Retention %, Practical Completion Date, Defects Liability Period, and the two 'Released?' flags once money actually lands.</t>
  </si>
  <si>
    <t xml:space="preserve">Ledger sheet</t>
  </si>
  <si>
    <t xml:space="preserve">Date, Contract ID, Invoice/Claim Ref, Invoice Value, Retention Withheld.</t>
  </si>
  <si>
    <t xml:space="preserve">The two release dates, explained</t>
  </si>
  <si>
    <t xml:space="preserve">First moiety</t>
  </si>
  <si>
    <t xml:space="preserve">Half your retention, due when the certificate of practical completion is issued.</t>
  </si>
  <si>
    <t xml:space="preserve">Final release</t>
  </si>
  <si>
    <t xml:space="preserve">The other half, due at the end of the defects liability period (6/12/24 months after practical completion), once the certificate of making good defects is issued.</t>
  </si>
  <si>
    <t xml:space="preserve">A spreadsheet only gets you so far</t>
  </si>
  <si>
    <t xml:space="preserve">This template doesn't remind you before a release date, doesn't sync with Xero, and someone still has to update it by hand every month. That's exactly the gap RetainFlow closes — connect your Xero org and this whole workbook runs itself, with email reminders before every release.</t>
  </si>
  <si>
    <t xml:space="preserve">Join the waitlist: [add your calculator/waitlist URL here]</t>
  </si>
  <si>
    <t xml:space="preserve">Contract ID</t>
  </si>
  <si>
    <t xml:space="preserve">Customer</t>
  </si>
  <si>
    <t xml:space="preserve">Contract Name</t>
  </si>
  <si>
    <t xml:space="preserve">Contract Value (£)</t>
  </si>
  <si>
    <t xml:space="preserve">Retention %</t>
  </si>
  <si>
    <t xml:space="preserve">Retention Held (£)</t>
  </si>
  <si>
    <t xml:space="preserve">Practical Completion Date</t>
  </si>
  <si>
    <t xml:space="preserve">Defects Liability Period (months)</t>
  </si>
  <si>
    <t xml:space="preserve">First Moiety Due</t>
  </si>
  <si>
    <t xml:space="preserve">First Moiety (£)</t>
  </si>
  <si>
    <t xml:space="preserve">First Moiety Released?</t>
  </si>
  <si>
    <t xml:space="preserve">Final Release Due</t>
  </si>
  <si>
    <t xml:space="preserve">Final Release (£)</t>
  </si>
  <si>
    <t xml:space="preserve">Final Released?</t>
  </si>
  <si>
    <t xml:space="preserve">Status</t>
  </si>
  <si>
    <t xml:space="preserve">C-001</t>
  </si>
  <si>
    <t xml:space="preserve">Meridian Build Ltd</t>
  </si>
  <si>
    <t xml:space="preserve">Riverside School — Electrical Fit-Out</t>
  </si>
  <si>
    <t xml:space="preserve">N</t>
  </si>
  <si>
    <t xml:space="preserve">Date</t>
  </si>
  <si>
    <t xml:space="preserve">Invoice / Claim Ref</t>
  </si>
  <si>
    <t xml:space="preserve">Invoice Value (£)</t>
  </si>
  <si>
    <t xml:space="preserve">Retention Withheld (£)</t>
  </si>
  <si>
    <t xml:space="preserve">Cumulative Retention Held on Contract (£)</t>
  </si>
  <si>
    <t xml:space="preserve">Notes</t>
  </si>
  <si>
    <t xml:space="preserve">INV-2044</t>
  </si>
  <si>
    <t xml:space="preserve">Progress claim 1 of 5</t>
  </si>
  <si>
    <t xml:space="preserve">Money at Risk — Aging Summary</t>
  </si>
  <si>
    <t xml:space="preserve">Reads live from the Contracts sheet. No manual entry.</t>
  </si>
  <si>
    <t xml:space="preserve">Total retention currently held across all contracts</t>
  </si>
  <si>
    <t xml:space="preserve">Bucket</t>
  </si>
  <si>
    <t xml:space="preserve">Overdue — first moiety</t>
  </si>
  <si>
    <t xml:space="preserve">Overdue — final release</t>
  </si>
  <si>
    <t xml:space="preserve">Due within 30 days</t>
  </si>
  <si>
    <t xml:space="preserve">Due within 60 days</t>
  </si>
  <si>
    <t xml:space="preserve">Due within 90 days</t>
  </si>
  <si>
    <t xml:space="preserve">Not yet due</t>
  </si>
  <si>
    <t xml:space="preserve">Overdue &amp; uncollected — chase this first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</si>
</sst>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£#,##0;&quot;(£&quot;#,##0\);\-"/>
    <numFmt numFmtId="166" formatCode="0.0%"/>
    <numFmt numFmtId="167" formatCode="dd/mm/yy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01B33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101B3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101B33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B54A3B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01B33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B54A3B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01B3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9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6" hidden="false" customHeight="true" outlineLevel="0" collapsed="false">
      <c r="B5" s="3"/>
      <c r="C5" s="4"/>
    </row>
    <row r="6" customFormat="false" ht="15" hidden="false" customHeight="false" outlineLevel="0" collapsed="false">
      <c r="B6" s="5" t="s">
        <v>2</v>
      </c>
    </row>
    <row r="7" customFormat="false" ht="30" hidden="false" customHeight="true" outlineLevel="0" collapsed="false">
      <c r="B7" s="3" t="s">
        <v>3</v>
      </c>
      <c r="C7" s="4" t="s">
        <v>4</v>
      </c>
    </row>
    <row r="8" customFormat="false" ht="30" hidden="false" customHeight="true" outlineLevel="0" collapsed="false">
      <c r="B8" s="3" t="s">
        <v>5</v>
      </c>
      <c r="C8" s="4" t="s">
        <v>6</v>
      </c>
    </row>
    <row r="9" customFormat="false" ht="30" hidden="false" customHeight="true" outlineLevel="0" collapsed="false">
      <c r="B9" s="3" t="s">
        <v>7</v>
      </c>
      <c r="C9" s="4" t="s">
        <v>8</v>
      </c>
    </row>
    <row r="10" customFormat="false" ht="6" hidden="false" customHeight="true" outlineLevel="0" collapsed="false">
      <c r="B10" s="3"/>
      <c r="C10" s="4"/>
    </row>
    <row r="11" customFormat="false" ht="15" hidden="false" customHeight="false" outlineLevel="0" collapsed="false">
      <c r="B11" s="5" t="s">
        <v>9</v>
      </c>
    </row>
    <row r="12" customFormat="false" ht="30" hidden="false" customHeight="true" outlineLevel="0" collapsed="false">
      <c r="B12" s="3" t="s">
        <v>10</v>
      </c>
      <c r="C12" s="4" t="s">
        <v>11</v>
      </c>
    </row>
    <row r="13" customFormat="false" ht="30" hidden="false" customHeight="true" outlineLevel="0" collapsed="false">
      <c r="B13" s="3" t="s">
        <v>12</v>
      </c>
      <c r="C13" s="4" t="s">
        <v>13</v>
      </c>
    </row>
    <row r="14" customFormat="false" ht="6" hidden="false" customHeight="true" outlineLevel="0" collapsed="false">
      <c r="B14" s="3"/>
      <c r="C14" s="4"/>
    </row>
    <row r="15" customFormat="false" ht="15" hidden="false" customHeight="false" outlineLevel="0" collapsed="false">
      <c r="B15" s="5" t="s">
        <v>14</v>
      </c>
    </row>
    <row r="16" customFormat="false" ht="30" hidden="false" customHeight="true" outlineLevel="0" collapsed="false">
      <c r="B16" s="3" t="s">
        <v>15</v>
      </c>
      <c r="C16" s="4" t="s">
        <v>16</v>
      </c>
    </row>
    <row r="17" customFormat="false" ht="30" hidden="false" customHeight="true" outlineLevel="0" collapsed="false">
      <c r="B17" s="3" t="s">
        <v>17</v>
      </c>
      <c r="C17" s="4" t="s">
        <v>18</v>
      </c>
    </row>
    <row r="18" customFormat="false" ht="6" hidden="false" customHeight="true" outlineLevel="0" collapsed="false">
      <c r="B18" s="3"/>
      <c r="C18" s="4"/>
    </row>
    <row r="19" customFormat="false" ht="15" hidden="false" customHeight="false" outlineLevel="0" collapsed="false">
      <c r="B19" s="5" t="s">
        <v>19</v>
      </c>
    </row>
    <row r="20" customFormat="false" ht="30" hidden="false" customHeight="true" outlineLevel="0" collapsed="false">
      <c r="B20" s="3"/>
      <c r="C20" s="4" t="s">
        <v>20</v>
      </c>
    </row>
    <row r="21" customFormat="false" ht="30" hidden="false" customHeight="true" outlineLevel="0" collapsed="false">
      <c r="B21" s="3"/>
      <c r="C21" s="4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3" min="3" style="0" width="28"/>
    <col collapsed="false" customWidth="true" hidden="false" outlineLevel="0" max="4" min="4" style="0" width="15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1" min="10" style="0" width="12"/>
    <col collapsed="false" customWidth="true" hidden="false" outlineLevel="0" max="12" min="12" style="0" width="14"/>
    <col collapsed="false" customWidth="true" hidden="false" outlineLevel="0" max="14" min="13" style="0" width="12"/>
    <col collapsed="false" customWidth="true" hidden="false" outlineLevel="0" max="15" min="15" style="0" width="20"/>
  </cols>
  <sheetData>
    <row r="1" customFormat="false" ht="33.75" hidden="false" customHeight="true" outlineLevel="0" collapsed="false">
      <c r="A1" s="6" t="s">
        <v>22</v>
      </c>
      <c r="B1" s="6" t="s">
        <v>23</v>
      </c>
      <c r="C1" s="6" t="s">
        <v>24</v>
      </c>
      <c r="D1" s="6" t="s">
        <v>25</v>
      </c>
      <c r="E1" s="6" t="s">
        <v>26</v>
      </c>
      <c r="F1" s="6" t="s">
        <v>27</v>
      </c>
      <c r="G1" s="6" t="s">
        <v>28</v>
      </c>
      <c r="H1" s="6" t="s">
        <v>29</v>
      </c>
      <c r="I1" s="6" t="s">
        <v>30</v>
      </c>
      <c r="J1" s="6" t="s">
        <v>31</v>
      </c>
      <c r="K1" s="6" t="s">
        <v>32</v>
      </c>
      <c r="L1" s="6" t="s">
        <v>33</v>
      </c>
      <c r="M1" s="6" t="s">
        <v>34</v>
      </c>
      <c r="N1" s="6" t="s">
        <v>35</v>
      </c>
      <c r="O1" s="6" t="s">
        <v>36</v>
      </c>
    </row>
    <row r="2" customFormat="false" ht="15" hidden="false" customHeight="false" outlineLevel="0" collapsed="false">
      <c r="A2" s="7" t="s">
        <v>37</v>
      </c>
      <c r="B2" s="7" t="s">
        <v>38</v>
      </c>
      <c r="C2" s="7" t="s">
        <v>39</v>
      </c>
      <c r="D2" s="8" t="n">
        <v>120000</v>
      </c>
      <c r="E2" s="9" t="n">
        <v>0.05</v>
      </c>
      <c r="F2" s="10" t="n">
        <f aca="false">IF(D2="","",D2*E2)</f>
        <v>6000</v>
      </c>
      <c r="G2" s="11" t="n">
        <v>46095</v>
      </c>
      <c r="H2" s="7" t="n">
        <v>12</v>
      </c>
      <c r="I2" s="12" t="n">
        <f aca="false">IF(G2="","",G2)</f>
        <v>46095</v>
      </c>
      <c r="J2" s="10" t="n">
        <f aca="false">IF(F2="","",F2/2)</f>
        <v>3000</v>
      </c>
      <c r="K2" s="7" t="s">
        <v>40</v>
      </c>
      <c r="L2" s="12" t="n">
        <f aca="false">IF(OR(G2="",H2=""),"",EDATE(G2,H2))</f>
        <v>46460</v>
      </c>
      <c r="M2" s="10" t="n">
        <f aca="false">IF(F2="","",F2/2)</f>
        <v>3000</v>
      </c>
      <c r="N2" s="7" t="s">
        <v>40</v>
      </c>
      <c r="O2" s="13" t="str">
        <f aca="true">IF(F2="","",IF(AND(K2="Y",N2="Y"),"Fully released",IF(AND(TODAY()&gt;L2,N2&lt;&gt;"Y"),"Overdue — final release",IF(AND(TODAY()&gt;I2,K2&lt;&gt;"Y"),"Overdue — first moiety",IF(L2-TODAY()&lt;=30,"Due within 30 days",IF(L2-TODAY()&lt;=60,"Due within 60 days",IF(L2-TODAY()&lt;=90,"Due within 90 days","Not yet due")))))))</f>
        <v>Overdue — first moiety</v>
      </c>
    </row>
    <row r="3" customFormat="false" ht="15" hidden="false" customHeight="false" outlineLevel="0" collapsed="false">
      <c r="A3" s="7"/>
      <c r="B3" s="7"/>
      <c r="C3" s="7"/>
      <c r="D3" s="8"/>
      <c r="E3" s="9"/>
      <c r="F3" s="10" t="str">
        <f aca="false">IF(D3="","",D3*E3)</f>
        <v/>
      </c>
      <c r="G3" s="11"/>
      <c r="H3" s="7"/>
      <c r="I3" s="12" t="str">
        <f aca="false">IF(G3="","",G3)</f>
        <v/>
      </c>
      <c r="J3" s="10" t="str">
        <f aca="false">IF(F3="","",F3/2)</f>
        <v/>
      </c>
      <c r="K3" s="7"/>
      <c r="L3" s="12" t="str">
        <f aca="false">IF(OR(G3="",H3=""),"",EDATE(G3,H3))</f>
        <v/>
      </c>
      <c r="M3" s="10" t="str">
        <f aca="false">IF(F3="","",F3/2)</f>
        <v/>
      </c>
      <c r="N3" s="7"/>
      <c r="O3" s="13" t="str">
        <f aca="true">IF(F3="","",IF(AND(K3="Y",N3="Y"),"Fully released",IF(AND(TODAY()&gt;L3,N3&lt;&gt;"Y"),"Overdue — final release",IF(AND(TODAY()&gt;I3,K3&lt;&gt;"Y"),"Overdue — first moiety",IF(L3-TODAY()&lt;=30,"Due within 30 days",IF(L3-TODAY()&lt;=60,"Due within 60 days",IF(L3-TODAY()&lt;=90,"Due within 90 days","Not yet due")))))))</f>
        <v/>
      </c>
    </row>
    <row r="4" customFormat="false" ht="15" hidden="false" customHeight="false" outlineLevel="0" collapsed="false">
      <c r="A4" s="7"/>
      <c r="B4" s="7"/>
      <c r="C4" s="7"/>
      <c r="D4" s="8"/>
      <c r="E4" s="9"/>
      <c r="F4" s="10" t="str">
        <f aca="false">IF(D4="","",D4*E4)</f>
        <v/>
      </c>
      <c r="G4" s="11"/>
      <c r="H4" s="7"/>
      <c r="I4" s="12" t="str">
        <f aca="false">IF(G4="","",G4)</f>
        <v/>
      </c>
      <c r="J4" s="10" t="str">
        <f aca="false">IF(F4="","",F4/2)</f>
        <v/>
      </c>
      <c r="K4" s="7"/>
      <c r="L4" s="12" t="str">
        <f aca="false">IF(OR(G4="",H4=""),"",EDATE(G4,H4))</f>
        <v/>
      </c>
      <c r="M4" s="10" t="str">
        <f aca="false">IF(F4="","",F4/2)</f>
        <v/>
      </c>
      <c r="N4" s="7"/>
      <c r="O4" s="13" t="str">
        <f aca="true">IF(F4="","",IF(AND(K4="Y",N4="Y"),"Fully released",IF(AND(TODAY()&gt;L4,N4&lt;&gt;"Y"),"Overdue — final release",IF(AND(TODAY()&gt;I4,K4&lt;&gt;"Y"),"Overdue — first moiety",IF(L4-TODAY()&lt;=30,"Due within 30 days",IF(L4-TODAY()&lt;=60,"Due within 60 days",IF(L4-TODAY()&lt;=90,"Due within 90 days","Not yet due")))))))</f>
        <v/>
      </c>
    </row>
    <row r="5" customFormat="false" ht="15" hidden="false" customHeight="false" outlineLevel="0" collapsed="false">
      <c r="A5" s="7"/>
      <c r="B5" s="7"/>
      <c r="C5" s="7"/>
      <c r="D5" s="8"/>
      <c r="E5" s="9"/>
      <c r="F5" s="10" t="str">
        <f aca="false">IF(D5="","",D5*E5)</f>
        <v/>
      </c>
      <c r="G5" s="11"/>
      <c r="H5" s="7"/>
      <c r="I5" s="12" t="str">
        <f aca="false">IF(G5="","",G5)</f>
        <v/>
      </c>
      <c r="J5" s="10" t="str">
        <f aca="false">IF(F5="","",F5/2)</f>
        <v/>
      </c>
      <c r="K5" s="7"/>
      <c r="L5" s="12" t="str">
        <f aca="false">IF(OR(G5="",H5=""),"",EDATE(G5,H5))</f>
        <v/>
      </c>
      <c r="M5" s="10" t="str">
        <f aca="false">IF(F5="","",F5/2)</f>
        <v/>
      </c>
      <c r="N5" s="7"/>
      <c r="O5" s="13" t="str">
        <f aca="true">IF(F5="","",IF(AND(K5="Y",N5="Y"),"Fully released",IF(AND(TODAY()&gt;L5,N5&lt;&gt;"Y"),"Overdue — final release",IF(AND(TODAY()&gt;I5,K5&lt;&gt;"Y"),"Overdue — first moiety",IF(L5-TODAY()&lt;=30,"Due within 30 days",IF(L5-TODAY()&lt;=60,"Due within 60 days",IF(L5-TODAY()&lt;=90,"Due within 90 days","Not yet due")))))))</f>
        <v/>
      </c>
    </row>
    <row r="6" customFormat="false" ht="15" hidden="false" customHeight="false" outlineLevel="0" collapsed="false">
      <c r="A6" s="7"/>
      <c r="B6" s="7"/>
      <c r="C6" s="7"/>
      <c r="D6" s="8"/>
      <c r="E6" s="9"/>
      <c r="F6" s="10" t="str">
        <f aca="false">IF(D6="","",D6*E6)</f>
        <v/>
      </c>
      <c r="G6" s="11"/>
      <c r="H6" s="7"/>
      <c r="I6" s="12" t="str">
        <f aca="false">IF(G6="","",G6)</f>
        <v/>
      </c>
      <c r="J6" s="10" t="str">
        <f aca="false">IF(F6="","",F6/2)</f>
        <v/>
      </c>
      <c r="K6" s="7"/>
      <c r="L6" s="12" t="str">
        <f aca="false">IF(OR(G6="",H6=""),"",EDATE(G6,H6))</f>
        <v/>
      </c>
      <c r="M6" s="10" t="str">
        <f aca="false">IF(F6="","",F6/2)</f>
        <v/>
      </c>
      <c r="N6" s="7"/>
      <c r="O6" s="13" t="str">
        <f aca="true">IF(F6="","",IF(AND(K6="Y",N6="Y"),"Fully released",IF(AND(TODAY()&gt;L6,N6&lt;&gt;"Y"),"Overdue — final release",IF(AND(TODAY()&gt;I6,K6&lt;&gt;"Y"),"Overdue — first moiety",IF(L6-TODAY()&lt;=30,"Due within 30 days",IF(L6-TODAY()&lt;=60,"Due within 60 days",IF(L6-TODAY()&lt;=90,"Due within 90 days","Not yet due")))))))</f>
        <v/>
      </c>
    </row>
    <row r="7" customFormat="false" ht="15" hidden="false" customHeight="false" outlineLevel="0" collapsed="false">
      <c r="A7" s="7"/>
      <c r="B7" s="7"/>
      <c r="C7" s="7"/>
      <c r="D7" s="8"/>
      <c r="E7" s="9"/>
      <c r="F7" s="10" t="str">
        <f aca="false">IF(D7="","",D7*E7)</f>
        <v/>
      </c>
      <c r="G7" s="11"/>
      <c r="H7" s="7"/>
      <c r="I7" s="12" t="str">
        <f aca="false">IF(G7="","",G7)</f>
        <v/>
      </c>
      <c r="J7" s="10" t="str">
        <f aca="false">IF(F7="","",F7/2)</f>
        <v/>
      </c>
      <c r="K7" s="7"/>
      <c r="L7" s="12" t="str">
        <f aca="false">IF(OR(G7="",H7=""),"",EDATE(G7,H7))</f>
        <v/>
      </c>
      <c r="M7" s="10" t="str">
        <f aca="false">IF(F7="","",F7/2)</f>
        <v/>
      </c>
      <c r="N7" s="7"/>
      <c r="O7" s="13" t="str">
        <f aca="true">IF(F7="","",IF(AND(K7="Y",N7="Y"),"Fully released",IF(AND(TODAY()&gt;L7,N7&lt;&gt;"Y"),"Overdue — final release",IF(AND(TODAY()&gt;I7,K7&lt;&gt;"Y"),"Overdue — first moiety",IF(L7-TODAY()&lt;=30,"Due within 30 days",IF(L7-TODAY()&lt;=60,"Due within 60 days",IF(L7-TODAY()&lt;=90,"Due within 90 days","Not yet due")))))))</f>
        <v/>
      </c>
    </row>
    <row r="8" customFormat="false" ht="15" hidden="false" customHeight="false" outlineLevel="0" collapsed="false">
      <c r="A8" s="7"/>
      <c r="B8" s="7"/>
      <c r="C8" s="7"/>
      <c r="D8" s="8"/>
      <c r="E8" s="9"/>
      <c r="F8" s="10" t="str">
        <f aca="false">IF(D8="","",D8*E8)</f>
        <v/>
      </c>
      <c r="G8" s="11"/>
      <c r="H8" s="7"/>
      <c r="I8" s="12" t="str">
        <f aca="false">IF(G8="","",G8)</f>
        <v/>
      </c>
      <c r="J8" s="10" t="str">
        <f aca="false">IF(F8="","",F8/2)</f>
        <v/>
      </c>
      <c r="K8" s="7"/>
      <c r="L8" s="12" t="str">
        <f aca="false">IF(OR(G8="",H8=""),"",EDATE(G8,H8))</f>
        <v/>
      </c>
      <c r="M8" s="10" t="str">
        <f aca="false">IF(F8="","",F8/2)</f>
        <v/>
      </c>
      <c r="N8" s="7"/>
      <c r="O8" s="13" t="str">
        <f aca="true">IF(F8="","",IF(AND(K8="Y",N8="Y"),"Fully released",IF(AND(TODAY()&gt;L8,N8&lt;&gt;"Y"),"Overdue — final release",IF(AND(TODAY()&gt;I8,K8&lt;&gt;"Y"),"Overdue — first moiety",IF(L8-TODAY()&lt;=30,"Due within 30 days",IF(L8-TODAY()&lt;=60,"Due within 60 days",IF(L8-TODAY()&lt;=90,"Due within 90 days","Not yet due")))))))</f>
        <v/>
      </c>
    </row>
    <row r="9" customFormat="false" ht="15" hidden="false" customHeight="false" outlineLevel="0" collapsed="false">
      <c r="A9" s="7"/>
      <c r="B9" s="7"/>
      <c r="C9" s="7"/>
      <c r="D9" s="8"/>
      <c r="E9" s="9"/>
      <c r="F9" s="10" t="str">
        <f aca="false">IF(D9="","",D9*E9)</f>
        <v/>
      </c>
      <c r="G9" s="11"/>
      <c r="H9" s="7"/>
      <c r="I9" s="12" t="str">
        <f aca="false">IF(G9="","",G9)</f>
        <v/>
      </c>
      <c r="J9" s="10" t="str">
        <f aca="false">IF(F9="","",F9/2)</f>
        <v/>
      </c>
      <c r="K9" s="7"/>
      <c r="L9" s="12" t="str">
        <f aca="false">IF(OR(G9="",H9=""),"",EDATE(G9,H9))</f>
        <v/>
      </c>
      <c r="M9" s="10" t="str">
        <f aca="false">IF(F9="","",F9/2)</f>
        <v/>
      </c>
      <c r="N9" s="7"/>
      <c r="O9" s="13" t="str">
        <f aca="true">IF(F9="","",IF(AND(K9="Y",N9="Y"),"Fully released",IF(AND(TODAY()&gt;L9,N9&lt;&gt;"Y"),"Overdue — final release",IF(AND(TODAY()&gt;I9,K9&lt;&gt;"Y"),"Overdue — first moiety",IF(L9-TODAY()&lt;=30,"Due within 30 days",IF(L9-TODAY()&lt;=60,"Due within 60 days",IF(L9-TODAY()&lt;=90,"Due within 90 days","Not yet due")))))))</f>
        <v/>
      </c>
    </row>
    <row r="10" customFormat="false" ht="15" hidden="false" customHeight="false" outlineLevel="0" collapsed="false">
      <c r="A10" s="7"/>
      <c r="B10" s="7"/>
      <c r="C10" s="7"/>
      <c r="D10" s="8"/>
      <c r="E10" s="9"/>
      <c r="F10" s="10" t="str">
        <f aca="false">IF(D10="","",D10*E10)</f>
        <v/>
      </c>
      <c r="G10" s="11"/>
      <c r="H10" s="7"/>
      <c r="I10" s="12" t="str">
        <f aca="false">IF(G10="","",G10)</f>
        <v/>
      </c>
      <c r="J10" s="10" t="str">
        <f aca="false">IF(F10="","",F10/2)</f>
        <v/>
      </c>
      <c r="K10" s="7"/>
      <c r="L10" s="12" t="str">
        <f aca="false">IF(OR(G10="",H10=""),"",EDATE(G10,H10))</f>
        <v/>
      </c>
      <c r="M10" s="10" t="str">
        <f aca="false">IF(F10="","",F10/2)</f>
        <v/>
      </c>
      <c r="N10" s="7"/>
      <c r="O10" s="13" t="str">
        <f aca="true">IF(F10="","",IF(AND(K10="Y",N10="Y"),"Fully released",IF(AND(TODAY()&gt;L10,N10&lt;&gt;"Y"),"Overdue — final release",IF(AND(TODAY()&gt;I10,K10&lt;&gt;"Y"),"Overdue — first moiety",IF(L10-TODAY()&lt;=30,"Due within 30 days",IF(L10-TODAY()&lt;=60,"Due within 60 days",IF(L10-TODAY()&lt;=90,"Due within 90 days","Not yet due")))))))</f>
        <v/>
      </c>
    </row>
    <row r="11" customFormat="false" ht="15" hidden="false" customHeight="false" outlineLevel="0" collapsed="false">
      <c r="A11" s="7"/>
      <c r="B11" s="7"/>
      <c r="C11" s="7"/>
      <c r="D11" s="8"/>
      <c r="E11" s="9"/>
      <c r="F11" s="10" t="str">
        <f aca="false">IF(D11="","",D11*E11)</f>
        <v/>
      </c>
      <c r="G11" s="11"/>
      <c r="H11" s="7"/>
      <c r="I11" s="12" t="str">
        <f aca="false">IF(G11="","",G11)</f>
        <v/>
      </c>
      <c r="J11" s="10" t="str">
        <f aca="false">IF(F11="","",F11/2)</f>
        <v/>
      </c>
      <c r="K11" s="7"/>
      <c r="L11" s="12" t="str">
        <f aca="false">IF(OR(G11="",H11=""),"",EDATE(G11,H11))</f>
        <v/>
      </c>
      <c r="M11" s="10" t="str">
        <f aca="false">IF(F11="","",F11/2)</f>
        <v/>
      </c>
      <c r="N11" s="7"/>
      <c r="O11" s="13" t="str">
        <f aca="true">IF(F11="","",IF(AND(K11="Y",N11="Y"),"Fully released",IF(AND(TODAY()&gt;L11,N11&lt;&gt;"Y"),"Overdue — final release",IF(AND(TODAY()&gt;I11,K11&lt;&gt;"Y"),"Overdue — first moiety",IF(L11-TODAY()&lt;=30,"Due within 30 days",IF(L11-TODAY()&lt;=60,"Due within 60 days",IF(L11-TODAY()&lt;=90,"Due within 90 days","Not yet due")))))))</f>
        <v/>
      </c>
    </row>
    <row r="12" customFormat="false" ht="15" hidden="false" customHeight="false" outlineLevel="0" collapsed="false">
      <c r="A12" s="7"/>
      <c r="B12" s="7"/>
      <c r="C12" s="7"/>
      <c r="D12" s="8"/>
      <c r="E12" s="9"/>
      <c r="F12" s="10" t="str">
        <f aca="false">IF(D12="","",D12*E12)</f>
        <v/>
      </c>
      <c r="G12" s="11"/>
      <c r="H12" s="7"/>
      <c r="I12" s="12" t="str">
        <f aca="false">IF(G12="","",G12)</f>
        <v/>
      </c>
      <c r="J12" s="10" t="str">
        <f aca="false">IF(F12="","",F12/2)</f>
        <v/>
      </c>
      <c r="K12" s="7"/>
      <c r="L12" s="12" t="str">
        <f aca="false">IF(OR(G12="",H12=""),"",EDATE(G12,H12))</f>
        <v/>
      </c>
      <c r="M12" s="10" t="str">
        <f aca="false">IF(F12="","",F12/2)</f>
        <v/>
      </c>
      <c r="N12" s="7"/>
      <c r="O12" s="13" t="str">
        <f aca="true">IF(F12="","",IF(AND(K12="Y",N12="Y"),"Fully released",IF(AND(TODAY()&gt;L12,N12&lt;&gt;"Y"),"Overdue — final release",IF(AND(TODAY()&gt;I12,K12&lt;&gt;"Y"),"Overdue — first moiety",IF(L12-TODAY()&lt;=30,"Due within 30 days",IF(L12-TODAY()&lt;=60,"Due within 60 days",IF(L12-TODAY()&lt;=90,"Due within 90 days","Not yet due")))))))</f>
        <v/>
      </c>
    </row>
    <row r="13" customFormat="false" ht="15" hidden="false" customHeight="false" outlineLevel="0" collapsed="false">
      <c r="A13" s="7"/>
      <c r="B13" s="7"/>
      <c r="C13" s="7"/>
      <c r="D13" s="8"/>
      <c r="E13" s="9"/>
      <c r="F13" s="10" t="str">
        <f aca="false">IF(D13="","",D13*E13)</f>
        <v/>
      </c>
      <c r="G13" s="11"/>
      <c r="H13" s="7"/>
      <c r="I13" s="12" t="str">
        <f aca="false">IF(G13="","",G13)</f>
        <v/>
      </c>
      <c r="J13" s="10" t="str">
        <f aca="false">IF(F13="","",F13/2)</f>
        <v/>
      </c>
      <c r="K13" s="7"/>
      <c r="L13" s="12" t="str">
        <f aca="false">IF(OR(G13="",H13=""),"",EDATE(G13,H13))</f>
        <v/>
      </c>
      <c r="M13" s="10" t="str">
        <f aca="false">IF(F13="","",F13/2)</f>
        <v/>
      </c>
      <c r="N13" s="7"/>
      <c r="O13" s="13" t="str">
        <f aca="true">IF(F13="","",IF(AND(K13="Y",N13="Y"),"Fully released",IF(AND(TODAY()&gt;L13,N13&lt;&gt;"Y"),"Overdue — final release",IF(AND(TODAY()&gt;I13,K13&lt;&gt;"Y"),"Overdue — first moiety",IF(L13-TODAY()&lt;=30,"Due within 30 days",IF(L13-TODAY()&lt;=60,"Due within 60 days",IF(L13-TODAY()&lt;=90,"Due within 90 days","Not yet due")))))))</f>
        <v/>
      </c>
    </row>
    <row r="14" customFormat="false" ht="15" hidden="false" customHeight="false" outlineLevel="0" collapsed="false">
      <c r="A14" s="7"/>
      <c r="B14" s="7"/>
      <c r="C14" s="7"/>
      <c r="D14" s="8"/>
      <c r="E14" s="9"/>
      <c r="F14" s="10" t="str">
        <f aca="false">IF(D14="","",D14*E14)</f>
        <v/>
      </c>
      <c r="G14" s="11"/>
      <c r="H14" s="7"/>
      <c r="I14" s="12" t="str">
        <f aca="false">IF(G14="","",G14)</f>
        <v/>
      </c>
      <c r="J14" s="10" t="str">
        <f aca="false">IF(F14="","",F14/2)</f>
        <v/>
      </c>
      <c r="K14" s="7"/>
      <c r="L14" s="12" t="str">
        <f aca="false">IF(OR(G14="",H14=""),"",EDATE(G14,H14))</f>
        <v/>
      </c>
      <c r="M14" s="10" t="str">
        <f aca="false">IF(F14="","",F14/2)</f>
        <v/>
      </c>
      <c r="N14" s="7"/>
      <c r="O14" s="13" t="str">
        <f aca="true">IF(F14="","",IF(AND(K14="Y",N14="Y"),"Fully released",IF(AND(TODAY()&gt;L14,N14&lt;&gt;"Y"),"Overdue — final release",IF(AND(TODAY()&gt;I14,K14&lt;&gt;"Y"),"Overdue — first moiety",IF(L14-TODAY()&lt;=30,"Due within 30 days",IF(L14-TODAY()&lt;=60,"Due within 60 days",IF(L14-TODAY()&lt;=90,"Due within 90 days","Not yet due")))))))</f>
        <v/>
      </c>
    </row>
    <row r="15" customFormat="false" ht="15" hidden="false" customHeight="false" outlineLevel="0" collapsed="false">
      <c r="A15" s="7"/>
      <c r="B15" s="7"/>
      <c r="C15" s="7"/>
      <c r="D15" s="8"/>
      <c r="E15" s="9"/>
      <c r="F15" s="10" t="str">
        <f aca="false">IF(D15="","",D15*E15)</f>
        <v/>
      </c>
      <c r="G15" s="11"/>
      <c r="H15" s="7"/>
      <c r="I15" s="12" t="str">
        <f aca="false">IF(G15="","",G15)</f>
        <v/>
      </c>
      <c r="J15" s="10" t="str">
        <f aca="false">IF(F15="","",F15/2)</f>
        <v/>
      </c>
      <c r="K15" s="7"/>
      <c r="L15" s="12" t="str">
        <f aca="false">IF(OR(G15="",H15=""),"",EDATE(G15,H15))</f>
        <v/>
      </c>
      <c r="M15" s="10" t="str">
        <f aca="false">IF(F15="","",F15/2)</f>
        <v/>
      </c>
      <c r="N15" s="7"/>
      <c r="O15" s="13" t="str">
        <f aca="true">IF(F15="","",IF(AND(K15="Y",N15="Y"),"Fully released",IF(AND(TODAY()&gt;L15,N15&lt;&gt;"Y"),"Overdue — final release",IF(AND(TODAY()&gt;I15,K15&lt;&gt;"Y"),"Overdue — first moiety",IF(L15-TODAY()&lt;=30,"Due within 30 days",IF(L15-TODAY()&lt;=60,"Due within 60 days",IF(L15-TODAY()&lt;=90,"Due within 90 days","Not yet due")))))))</f>
        <v/>
      </c>
    </row>
    <row r="16" customFormat="false" ht="15" hidden="false" customHeight="false" outlineLevel="0" collapsed="false">
      <c r="A16" s="7"/>
      <c r="B16" s="7"/>
      <c r="C16" s="7"/>
      <c r="D16" s="8"/>
      <c r="E16" s="9"/>
      <c r="F16" s="10" t="str">
        <f aca="false">IF(D16="","",D16*E16)</f>
        <v/>
      </c>
      <c r="G16" s="11"/>
      <c r="H16" s="7"/>
      <c r="I16" s="12" t="str">
        <f aca="false">IF(G16="","",G16)</f>
        <v/>
      </c>
      <c r="J16" s="10" t="str">
        <f aca="false">IF(F16="","",F16/2)</f>
        <v/>
      </c>
      <c r="K16" s="7"/>
      <c r="L16" s="12" t="str">
        <f aca="false">IF(OR(G16="",H16=""),"",EDATE(G16,H16))</f>
        <v/>
      </c>
      <c r="M16" s="10" t="str">
        <f aca="false">IF(F16="","",F16/2)</f>
        <v/>
      </c>
      <c r="N16" s="7"/>
      <c r="O16" s="13" t="str">
        <f aca="true">IF(F16="","",IF(AND(K16="Y",N16="Y"),"Fully released",IF(AND(TODAY()&gt;L16,N16&lt;&gt;"Y"),"Overdue — final release",IF(AND(TODAY()&gt;I16,K16&lt;&gt;"Y"),"Overdue — first moiety",IF(L16-TODAY()&lt;=30,"Due within 30 days",IF(L16-TODAY()&lt;=60,"Due within 60 days",IF(L16-TODAY()&lt;=90,"Due within 90 days","Not yet due")))))))</f>
        <v/>
      </c>
    </row>
    <row r="17" customFormat="false" ht="15" hidden="false" customHeight="false" outlineLevel="0" collapsed="false">
      <c r="A17" s="7"/>
      <c r="B17" s="7"/>
      <c r="C17" s="7"/>
      <c r="D17" s="8"/>
      <c r="E17" s="9"/>
      <c r="F17" s="10" t="str">
        <f aca="false">IF(D17="","",D17*E17)</f>
        <v/>
      </c>
      <c r="G17" s="11"/>
      <c r="H17" s="7"/>
      <c r="I17" s="12" t="str">
        <f aca="false">IF(G17="","",G17)</f>
        <v/>
      </c>
      <c r="J17" s="10" t="str">
        <f aca="false">IF(F17="","",F17/2)</f>
        <v/>
      </c>
      <c r="K17" s="7"/>
      <c r="L17" s="12" t="str">
        <f aca="false">IF(OR(G17="",H17=""),"",EDATE(G17,H17))</f>
        <v/>
      </c>
      <c r="M17" s="10" t="str">
        <f aca="false">IF(F17="","",F17/2)</f>
        <v/>
      </c>
      <c r="N17" s="7"/>
      <c r="O17" s="13" t="str">
        <f aca="true">IF(F17="","",IF(AND(K17="Y",N17="Y"),"Fully released",IF(AND(TODAY()&gt;L17,N17&lt;&gt;"Y"),"Overdue — final release",IF(AND(TODAY()&gt;I17,K17&lt;&gt;"Y"),"Overdue — first moiety",IF(L17-TODAY()&lt;=30,"Due within 30 days",IF(L17-TODAY()&lt;=60,"Due within 60 days",IF(L17-TODAY()&lt;=90,"Due within 90 days","Not yet due")))))))</f>
        <v/>
      </c>
    </row>
    <row r="18" customFormat="false" ht="15" hidden="false" customHeight="false" outlineLevel="0" collapsed="false">
      <c r="A18" s="7"/>
      <c r="B18" s="7"/>
      <c r="C18" s="7"/>
      <c r="D18" s="8"/>
      <c r="E18" s="9"/>
      <c r="F18" s="10" t="str">
        <f aca="false">IF(D18="","",D18*E18)</f>
        <v/>
      </c>
      <c r="G18" s="11"/>
      <c r="H18" s="7"/>
      <c r="I18" s="12" t="str">
        <f aca="false">IF(G18="","",G18)</f>
        <v/>
      </c>
      <c r="J18" s="10" t="str">
        <f aca="false">IF(F18="","",F18/2)</f>
        <v/>
      </c>
      <c r="K18" s="7"/>
      <c r="L18" s="12" t="str">
        <f aca="false">IF(OR(G18="",H18=""),"",EDATE(G18,H18))</f>
        <v/>
      </c>
      <c r="M18" s="10" t="str">
        <f aca="false">IF(F18="","",F18/2)</f>
        <v/>
      </c>
      <c r="N18" s="7"/>
      <c r="O18" s="13" t="str">
        <f aca="true">IF(F18="","",IF(AND(K18="Y",N18="Y"),"Fully released",IF(AND(TODAY()&gt;L18,N18&lt;&gt;"Y"),"Overdue — final release",IF(AND(TODAY()&gt;I18,K18&lt;&gt;"Y"),"Overdue — first moiety",IF(L18-TODAY()&lt;=30,"Due within 30 days",IF(L18-TODAY()&lt;=60,"Due within 60 days",IF(L18-TODAY()&lt;=90,"Due within 90 days","Not yet due")))))))</f>
        <v/>
      </c>
    </row>
    <row r="19" customFormat="false" ht="15" hidden="false" customHeight="false" outlineLevel="0" collapsed="false">
      <c r="A19" s="7"/>
      <c r="B19" s="7"/>
      <c r="C19" s="7"/>
      <c r="D19" s="8"/>
      <c r="E19" s="9"/>
      <c r="F19" s="10" t="str">
        <f aca="false">IF(D19="","",D19*E19)</f>
        <v/>
      </c>
      <c r="G19" s="11"/>
      <c r="H19" s="7"/>
      <c r="I19" s="12" t="str">
        <f aca="false">IF(G19="","",G19)</f>
        <v/>
      </c>
      <c r="J19" s="10" t="str">
        <f aca="false">IF(F19="","",F19/2)</f>
        <v/>
      </c>
      <c r="K19" s="7"/>
      <c r="L19" s="12" t="str">
        <f aca="false">IF(OR(G19="",H19=""),"",EDATE(G19,H19))</f>
        <v/>
      </c>
      <c r="M19" s="10" t="str">
        <f aca="false">IF(F19="","",F19/2)</f>
        <v/>
      </c>
      <c r="N19" s="7"/>
      <c r="O19" s="13" t="str">
        <f aca="true">IF(F19="","",IF(AND(K19="Y",N19="Y"),"Fully released",IF(AND(TODAY()&gt;L19,N19&lt;&gt;"Y"),"Overdue — final release",IF(AND(TODAY()&gt;I19,K19&lt;&gt;"Y"),"Overdue — first moiety",IF(L19-TODAY()&lt;=30,"Due within 30 days",IF(L19-TODAY()&lt;=60,"Due within 60 days",IF(L19-TODAY()&lt;=90,"Due within 90 days","Not yet due")))))))</f>
        <v/>
      </c>
    </row>
    <row r="20" customFormat="false" ht="15" hidden="false" customHeight="false" outlineLevel="0" collapsed="false">
      <c r="A20" s="7"/>
      <c r="B20" s="7"/>
      <c r="C20" s="7"/>
      <c r="D20" s="8"/>
      <c r="E20" s="9"/>
      <c r="F20" s="10" t="str">
        <f aca="false">IF(D20="","",D20*E20)</f>
        <v/>
      </c>
      <c r="G20" s="11"/>
      <c r="H20" s="7"/>
      <c r="I20" s="12" t="str">
        <f aca="false">IF(G20="","",G20)</f>
        <v/>
      </c>
      <c r="J20" s="10" t="str">
        <f aca="false">IF(F20="","",F20/2)</f>
        <v/>
      </c>
      <c r="K20" s="7"/>
      <c r="L20" s="12" t="str">
        <f aca="false">IF(OR(G20="",H20=""),"",EDATE(G20,H20))</f>
        <v/>
      </c>
      <c r="M20" s="10" t="str">
        <f aca="false">IF(F20="","",F20/2)</f>
        <v/>
      </c>
      <c r="N20" s="7"/>
      <c r="O20" s="13" t="str">
        <f aca="true">IF(F20="","",IF(AND(K20="Y",N20="Y"),"Fully released",IF(AND(TODAY()&gt;L20,N20&lt;&gt;"Y"),"Overdue — final release",IF(AND(TODAY()&gt;I20,K20&lt;&gt;"Y"),"Overdue — first moiety",IF(L20-TODAY()&lt;=30,"Due within 30 days",IF(L20-TODAY()&lt;=60,"Due within 60 days",IF(L20-TODAY()&lt;=90,"Due within 90 days","Not yet due")))))))</f>
        <v/>
      </c>
    </row>
    <row r="21" customFormat="false" ht="15" hidden="false" customHeight="false" outlineLevel="0" collapsed="false">
      <c r="A21" s="7"/>
      <c r="B21" s="7"/>
      <c r="C21" s="7"/>
      <c r="D21" s="8"/>
      <c r="E21" s="9"/>
      <c r="F21" s="10" t="str">
        <f aca="false">IF(D21="","",D21*E21)</f>
        <v/>
      </c>
      <c r="G21" s="11"/>
      <c r="H21" s="7"/>
      <c r="I21" s="12" t="str">
        <f aca="false">IF(G21="","",G21)</f>
        <v/>
      </c>
      <c r="J21" s="10" t="str">
        <f aca="false">IF(F21="","",F21/2)</f>
        <v/>
      </c>
      <c r="K21" s="7"/>
      <c r="L21" s="12" t="str">
        <f aca="false">IF(OR(G21="",H21=""),"",EDATE(G21,H21))</f>
        <v/>
      </c>
      <c r="M21" s="10" t="str">
        <f aca="false">IF(F21="","",F21/2)</f>
        <v/>
      </c>
      <c r="N21" s="7"/>
      <c r="O21" s="13" t="str">
        <f aca="true">IF(F21="","",IF(AND(K21="Y",N21="Y"),"Fully released",IF(AND(TODAY()&gt;L21,N21&lt;&gt;"Y"),"Overdue — final release",IF(AND(TODAY()&gt;I21,K21&lt;&gt;"Y"),"Overdue — first moiety",IF(L21-TODAY()&lt;=30,"Due within 30 days",IF(L21-TODAY()&lt;=60,"Due within 60 days",IF(L21-TODAY()&lt;=90,"Due within 90 days","Not yet due")))))))</f>
        <v/>
      </c>
    </row>
    <row r="22" customFormat="false" ht="15" hidden="false" customHeight="false" outlineLevel="0" collapsed="false">
      <c r="A22" s="7"/>
      <c r="B22" s="7"/>
      <c r="C22" s="7"/>
      <c r="D22" s="8"/>
      <c r="E22" s="9"/>
      <c r="F22" s="10" t="str">
        <f aca="false">IF(D22="","",D22*E22)</f>
        <v/>
      </c>
      <c r="G22" s="11"/>
      <c r="H22" s="7"/>
      <c r="I22" s="12" t="str">
        <f aca="false">IF(G22="","",G22)</f>
        <v/>
      </c>
      <c r="J22" s="10" t="str">
        <f aca="false">IF(F22="","",F22/2)</f>
        <v/>
      </c>
      <c r="K22" s="7"/>
      <c r="L22" s="12" t="str">
        <f aca="false">IF(OR(G22="",H22=""),"",EDATE(G22,H22))</f>
        <v/>
      </c>
      <c r="M22" s="10" t="str">
        <f aca="false">IF(F22="","",F22/2)</f>
        <v/>
      </c>
      <c r="N22" s="7"/>
      <c r="O22" s="13" t="str">
        <f aca="true">IF(F22="","",IF(AND(K22="Y",N22="Y"),"Fully released",IF(AND(TODAY()&gt;L22,N22&lt;&gt;"Y"),"Overdue — final release",IF(AND(TODAY()&gt;I22,K22&lt;&gt;"Y"),"Overdue — first moiety",IF(L22-TODAY()&lt;=30,"Due within 30 days",IF(L22-TODAY()&lt;=60,"Due within 60 days",IF(L22-TODAY()&lt;=90,"Due within 90 days","Not yet due")))))))</f>
        <v/>
      </c>
    </row>
    <row r="23" customFormat="false" ht="15" hidden="false" customHeight="false" outlineLevel="0" collapsed="false">
      <c r="A23" s="7"/>
      <c r="B23" s="7"/>
      <c r="C23" s="7"/>
      <c r="D23" s="8"/>
      <c r="E23" s="9"/>
      <c r="F23" s="10" t="str">
        <f aca="false">IF(D23="","",D23*E23)</f>
        <v/>
      </c>
      <c r="G23" s="11"/>
      <c r="H23" s="7"/>
      <c r="I23" s="12" t="str">
        <f aca="false">IF(G23="","",G23)</f>
        <v/>
      </c>
      <c r="J23" s="10" t="str">
        <f aca="false">IF(F23="","",F23/2)</f>
        <v/>
      </c>
      <c r="K23" s="7"/>
      <c r="L23" s="12" t="str">
        <f aca="false">IF(OR(G23="",H23=""),"",EDATE(G23,H23))</f>
        <v/>
      </c>
      <c r="M23" s="10" t="str">
        <f aca="false">IF(F23="","",F23/2)</f>
        <v/>
      </c>
      <c r="N23" s="7"/>
      <c r="O23" s="13" t="str">
        <f aca="true">IF(F23="","",IF(AND(K23="Y",N23="Y"),"Fully released",IF(AND(TODAY()&gt;L23,N23&lt;&gt;"Y"),"Overdue — final release",IF(AND(TODAY()&gt;I23,K23&lt;&gt;"Y"),"Overdue — first moiety",IF(L23-TODAY()&lt;=30,"Due within 30 days",IF(L23-TODAY()&lt;=60,"Due within 60 days",IF(L23-TODAY()&lt;=90,"Due within 90 days","Not yet due")))))))</f>
        <v/>
      </c>
    </row>
    <row r="24" customFormat="false" ht="15" hidden="false" customHeight="false" outlineLevel="0" collapsed="false">
      <c r="A24" s="7"/>
      <c r="B24" s="7"/>
      <c r="C24" s="7"/>
      <c r="D24" s="8"/>
      <c r="E24" s="9"/>
      <c r="F24" s="10" t="str">
        <f aca="false">IF(D24="","",D24*E24)</f>
        <v/>
      </c>
      <c r="G24" s="11"/>
      <c r="H24" s="7"/>
      <c r="I24" s="12" t="str">
        <f aca="false">IF(G24="","",G24)</f>
        <v/>
      </c>
      <c r="J24" s="10" t="str">
        <f aca="false">IF(F24="","",F24/2)</f>
        <v/>
      </c>
      <c r="K24" s="7"/>
      <c r="L24" s="12" t="str">
        <f aca="false">IF(OR(G24="",H24=""),"",EDATE(G24,H24))</f>
        <v/>
      </c>
      <c r="M24" s="10" t="str">
        <f aca="false">IF(F24="","",F24/2)</f>
        <v/>
      </c>
      <c r="N24" s="7"/>
      <c r="O24" s="13" t="str">
        <f aca="true">IF(F24="","",IF(AND(K24="Y",N24="Y"),"Fully released",IF(AND(TODAY()&gt;L24,N24&lt;&gt;"Y"),"Overdue — final release",IF(AND(TODAY()&gt;I24,K24&lt;&gt;"Y"),"Overdue — first moiety",IF(L24-TODAY()&lt;=30,"Due within 30 days",IF(L24-TODAY()&lt;=60,"Due within 60 days",IF(L24-TODAY()&lt;=90,"Due within 90 days","Not yet due")))))))</f>
        <v/>
      </c>
    </row>
    <row r="25" customFormat="false" ht="15" hidden="false" customHeight="false" outlineLevel="0" collapsed="false">
      <c r="A25" s="7"/>
      <c r="B25" s="7"/>
      <c r="C25" s="7"/>
      <c r="D25" s="8"/>
      <c r="E25" s="9"/>
      <c r="F25" s="10" t="str">
        <f aca="false">IF(D25="","",D25*E25)</f>
        <v/>
      </c>
      <c r="G25" s="11"/>
      <c r="H25" s="7"/>
      <c r="I25" s="12" t="str">
        <f aca="false">IF(G25="","",G25)</f>
        <v/>
      </c>
      <c r="J25" s="10" t="str">
        <f aca="false">IF(F25="","",F25/2)</f>
        <v/>
      </c>
      <c r="K25" s="7"/>
      <c r="L25" s="12" t="str">
        <f aca="false">IF(OR(G25="",H25=""),"",EDATE(G25,H25))</f>
        <v/>
      </c>
      <c r="M25" s="10" t="str">
        <f aca="false">IF(F25="","",F25/2)</f>
        <v/>
      </c>
      <c r="N25" s="7"/>
      <c r="O25" s="13" t="str">
        <f aca="true">IF(F25="","",IF(AND(K25="Y",N25="Y"),"Fully released",IF(AND(TODAY()&gt;L25,N25&lt;&gt;"Y"),"Overdue — final release",IF(AND(TODAY()&gt;I25,K25&lt;&gt;"Y"),"Overdue — first moiety",IF(L25-TODAY()&lt;=30,"Due within 30 days",IF(L25-TODAY()&lt;=60,"Due within 60 days",IF(L25-TODAY()&lt;=90,"Due within 90 days","Not yet due")))))))</f>
        <v/>
      </c>
    </row>
    <row r="26" customFormat="false" ht="15" hidden="false" customHeight="false" outlineLevel="0" collapsed="false">
      <c r="A26" s="7"/>
      <c r="B26" s="7"/>
      <c r="C26" s="7"/>
      <c r="D26" s="8"/>
      <c r="E26" s="9"/>
      <c r="F26" s="10" t="str">
        <f aca="false">IF(D26="","",D26*E26)</f>
        <v/>
      </c>
      <c r="G26" s="11"/>
      <c r="H26" s="7"/>
      <c r="I26" s="12" t="str">
        <f aca="false">IF(G26="","",G26)</f>
        <v/>
      </c>
      <c r="J26" s="10" t="str">
        <f aca="false">IF(F26="","",F26/2)</f>
        <v/>
      </c>
      <c r="K26" s="7"/>
      <c r="L26" s="12" t="str">
        <f aca="false">IF(OR(G26="",H26=""),"",EDATE(G26,H26))</f>
        <v/>
      </c>
      <c r="M26" s="10" t="str">
        <f aca="false">IF(F26="","",F26/2)</f>
        <v/>
      </c>
      <c r="N26" s="7"/>
      <c r="O26" s="13" t="str">
        <f aca="true">IF(F26="","",IF(AND(K26="Y",N26="Y"),"Fully released",IF(AND(TODAY()&gt;L26,N26&lt;&gt;"Y"),"Overdue — final release",IF(AND(TODAY()&gt;I26,K26&lt;&gt;"Y"),"Overdue — first moiety",IF(L26-TODAY()&lt;=30,"Due within 30 days",IF(L26-TODAY()&lt;=60,"Due within 60 days",IF(L26-TODAY()&lt;=90,"Due within 90 days","Not yet due")))))))</f>
        <v/>
      </c>
    </row>
    <row r="27" customFormat="false" ht="15" hidden="false" customHeight="false" outlineLevel="0" collapsed="false">
      <c r="A27" s="7"/>
      <c r="B27" s="7"/>
      <c r="C27" s="7"/>
      <c r="D27" s="8"/>
      <c r="E27" s="9"/>
      <c r="F27" s="10" t="str">
        <f aca="false">IF(D27="","",D27*E27)</f>
        <v/>
      </c>
      <c r="G27" s="11"/>
      <c r="H27" s="7"/>
      <c r="I27" s="12" t="str">
        <f aca="false">IF(G27="","",G27)</f>
        <v/>
      </c>
      <c r="J27" s="10" t="str">
        <f aca="false">IF(F27="","",F27/2)</f>
        <v/>
      </c>
      <c r="K27" s="7"/>
      <c r="L27" s="12" t="str">
        <f aca="false">IF(OR(G27="",H27=""),"",EDATE(G27,H27))</f>
        <v/>
      </c>
      <c r="M27" s="10" t="str">
        <f aca="false">IF(F27="","",F27/2)</f>
        <v/>
      </c>
      <c r="N27" s="7"/>
      <c r="O27" s="13" t="str">
        <f aca="true">IF(F27="","",IF(AND(K27="Y",N27="Y"),"Fully released",IF(AND(TODAY()&gt;L27,N27&lt;&gt;"Y"),"Overdue — final release",IF(AND(TODAY()&gt;I27,K27&lt;&gt;"Y"),"Overdue — first moiety",IF(L27-TODAY()&lt;=30,"Due within 30 days",IF(L27-TODAY()&lt;=60,"Due within 60 days",IF(L27-TODAY()&lt;=90,"Due within 90 days","Not yet due")))))))</f>
        <v/>
      </c>
    </row>
    <row r="28" customFormat="false" ht="15" hidden="false" customHeight="false" outlineLevel="0" collapsed="false">
      <c r="A28" s="7"/>
      <c r="B28" s="7"/>
      <c r="C28" s="7"/>
      <c r="D28" s="8"/>
      <c r="E28" s="9"/>
      <c r="F28" s="10" t="str">
        <f aca="false">IF(D28="","",D28*E28)</f>
        <v/>
      </c>
      <c r="G28" s="11"/>
      <c r="H28" s="7"/>
      <c r="I28" s="12" t="str">
        <f aca="false">IF(G28="","",G28)</f>
        <v/>
      </c>
      <c r="J28" s="10" t="str">
        <f aca="false">IF(F28="","",F28/2)</f>
        <v/>
      </c>
      <c r="K28" s="7"/>
      <c r="L28" s="12" t="str">
        <f aca="false">IF(OR(G28="",H28=""),"",EDATE(G28,H28))</f>
        <v/>
      </c>
      <c r="M28" s="10" t="str">
        <f aca="false">IF(F28="","",F28/2)</f>
        <v/>
      </c>
      <c r="N28" s="7"/>
      <c r="O28" s="13" t="str">
        <f aca="true">IF(F28="","",IF(AND(K28="Y",N28="Y"),"Fully released",IF(AND(TODAY()&gt;L28,N28&lt;&gt;"Y"),"Overdue — final release",IF(AND(TODAY()&gt;I28,K28&lt;&gt;"Y"),"Overdue — first moiety",IF(L28-TODAY()&lt;=30,"Due within 30 days",IF(L28-TODAY()&lt;=60,"Due within 60 days",IF(L28-TODAY()&lt;=90,"Due within 90 days","Not yet due")))))))</f>
        <v/>
      </c>
    </row>
    <row r="29" customFormat="false" ht="15" hidden="false" customHeight="false" outlineLevel="0" collapsed="false">
      <c r="A29" s="7"/>
      <c r="B29" s="7"/>
      <c r="C29" s="7"/>
      <c r="D29" s="8"/>
      <c r="E29" s="9"/>
      <c r="F29" s="10" t="str">
        <f aca="false">IF(D29="","",D29*E29)</f>
        <v/>
      </c>
      <c r="G29" s="11"/>
      <c r="H29" s="7"/>
      <c r="I29" s="12" t="str">
        <f aca="false">IF(G29="","",G29)</f>
        <v/>
      </c>
      <c r="J29" s="10" t="str">
        <f aca="false">IF(F29="","",F29/2)</f>
        <v/>
      </c>
      <c r="K29" s="7"/>
      <c r="L29" s="12" t="str">
        <f aca="false">IF(OR(G29="",H29=""),"",EDATE(G29,H29))</f>
        <v/>
      </c>
      <c r="M29" s="10" t="str">
        <f aca="false">IF(F29="","",F29/2)</f>
        <v/>
      </c>
      <c r="N29" s="7"/>
      <c r="O29" s="13" t="str">
        <f aca="true">IF(F29="","",IF(AND(K29="Y",N29="Y"),"Fully released",IF(AND(TODAY()&gt;L29,N29&lt;&gt;"Y"),"Overdue — final release",IF(AND(TODAY()&gt;I29,K29&lt;&gt;"Y"),"Overdue — first moiety",IF(L29-TODAY()&lt;=30,"Due within 30 days",IF(L29-TODAY()&lt;=60,"Due within 60 days",IF(L29-TODAY()&lt;=90,"Due within 90 days","Not yet due")))))))</f>
        <v/>
      </c>
    </row>
    <row r="30" customFormat="false" ht="15" hidden="false" customHeight="false" outlineLevel="0" collapsed="false">
      <c r="A30" s="7"/>
      <c r="B30" s="7"/>
      <c r="C30" s="7"/>
      <c r="D30" s="8"/>
      <c r="E30" s="9"/>
      <c r="F30" s="10" t="str">
        <f aca="false">IF(D30="","",D30*E30)</f>
        <v/>
      </c>
      <c r="G30" s="11"/>
      <c r="H30" s="7"/>
      <c r="I30" s="12" t="str">
        <f aca="false">IF(G30="","",G30)</f>
        <v/>
      </c>
      <c r="J30" s="10" t="str">
        <f aca="false">IF(F30="","",F30/2)</f>
        <v/>
      </c>
      <c r="K30" s="7"/>
      <c r="L30" s="12" t="str">
        <f aca="false">IF(OR(G30="",H30=""),"",EDATE(G30,H30))</f>
        <v/>
      </c>
      <c r="M30" s="10" t="str">
        <f aca="false">IF(F30="","",F30/2)</f>
        <v/>
      </c>
      <c r="N30" s="7"/>
      <c r="O30" s="13" t="str">
        <f aca="true">IF(F30="","",IF(AND(K30="Y",N30="Y"),"Fully released",IF(AND(TODAY()&gt;L30,N30&lt;&gt;"Y"),"Overdue — final release",IF(AND(TODAY()&gt;I30,K30&lt;&gt;"Y"),"Overdue — first moiety",IF(L30-TODAY()&lt;=30,"Due within 30 days",IF(L30-TODAY()&lt;=60,"Due within 60 days",IF(L30-TODAY()&lt;=90,"Due within 90 days","Not yet due")))))))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26"/>
    <col collapsed="false" customWidth="true" hidden="false" outlineLevel="0" max="7" min="7" style="0" width="30"/>
  </cols>
  <sheetData>
    <row r="1" customFormat="false" ht="33.75" hidden="false" customHeight="true" outlineLevel="0" collapsed="false">
      <c r="A1" s="6" t="s">
        <v>41</v>
      </c>
      <c r="B1" s="6" t="s">
        <v>22</v>
      </c>
      <c r="C1" s="6" t="s">
        <v>42</v>
      </c>
      <c r="D1" s="6" t="s">
        <v>43</v>
      </c>
      <c r="E1" s="6" t="s">
        <v>44</v>
      </c>
      <c r="F1" s="6" t="s">
        <v>45</v>
      </c>
      <c r="G1" s="6" t="s">
        <v>46</v>
      </c>
    </row>
    <row r="2" customFormat="false" ht="15" hidden="false" customHeight="false" outlineLevel="0" collapsed="false">
      <c r="A2" s="11" t="n">
        <v>46032</v>
      </c>
      <c r="B2" s="7" t="s">
        <v>37</v>
      </c>
      <c r="C2" s="7" t="s">
        <v>47</v>
      </c>
      <c r="D2" s="8" t="n">
        <v>24000</v>
      </c>
      <c r="E2" s="8" t="n">
        <v>1200</v>
      </c>
      <c r="F2" s="10" t="n">
        <f aca="false">IF(B2="","",SUMIFS($E$2:$E2,$B$2:$B2,B2))</f>
        <v>1200</v>
      </c>
      <c r="G2" s="7" t="s">
        <v>48</v>
      </c>
    </row>
    <row r="3" customFormat="false" ht="15" hidden="false" customHeight="false" outlineLevel="0" collapsed="false">
      <c r="A3" s="11"/>
      <c r="B3" s="7"/>
      <c r="C3" s="7"/>
      <c r="D3" s="8"/>
      <c r="E3" s="8"/>
      <c r="F3" s="10" t="str">
        <f aca="false">IF(B3="","",SUMIFS($E$2:$E3,$B$2:$B3,B3))</f>
        <v/>
      </c>
      <c r="G3" s="7"/>
    </row>
    <row r="4" customFormat="false" ht="15" hidden="false" customHeight="false" outlineLevel="0" collapsed="false">
      <c r="A4" s="11"/>
      <c r="B4" s="7"/>
      <c r="C4" s="7"/>
      <c r="D4" s="8"/>
      <c r="E4" s="8"/>
      <c r="F4" s="10" t="str">
        <f aca="false">IF(B4="","",SUMIFS($E$2:$E4,$B$2:$B4,B4))</f>
        <v/>
      </c>
      <c r="G4" s="7"/>
    </row>
    <row r="5" customFormat="false" ht="15" hidden="false" customHeight="false" outlineLevel="0" collapsed="false">
      <c r="A5" s="11"/>
      <c r="B5" s="7"/>
      <c r="C5" s="7"/>
      <c r="D5" s="8"/>
      <c r="E5" s="8"/>
      <c r="F5" s="10" t="str">
        <f aca="false">IF(B5="","",SUMIFS($E$2:$E5,$B$2:$B5,B5))</f>
        <v/>
      </c>
      <c r="G5" s="7"/>
    </row>
    <row r="6" customFormat="false" ht="15" hidden="false" customHeight="false" outlineLevel="0" collapsed="false">
      <c r="A6" s="11"/>
      <c r="B6" s="7"/>
      <c r="C6" s="7"/>
      <c r="D6" s="8"/>
      <c r="E6" s="8"/>
      <c r="F6" s="10" t="str">
        <f aca="false">IF(B6="","",SUMIFS($E$2:$E6,$B$2:$B6,B6))</f>
        <v/>
      </c>
      <c r="G6" s="7"/>
    </row>
    <row r="7" customFormat="false" ht="15" hidden="false" customHeight="false" outlineLevel="0" collapsed="false">
      <c r="A7" s="11"/>
      <c r="B7" s="7"/>
      <c r="C7" s="7"/>
      <c r="D7" s="8"/>
      <c r="E7" s="8"/>
      <c r="F7" s="10" t="str">
        <f aca="false">IF(B7="","",SUMIFS($E$2:$E7,$B$2:$B7,B7))</f>
        <v/>
      </c>
      <c r="G7" s="7"/>
    </row>
    <row r="8" customFormat="false" ht="15" hidden="false" customHeight="false" outlineLevel="0" collapsed="false">
      <c r="A8" s="11"/>
      <c r="B8" s="7"/>
      <c r="C8" s="7"/>
      <c r="D8" s="8"/>
      <c r="E8" s="8"/>
      <c r="F8" s="10" t="str">
        <f aca="false">IF(B8="","",SUMIFS($E$2:$E8,$B$2:$B8,B8))</f>
        <v/>
      </c>
      <c r="G8" s="7"/>
    </row>
    <row r="9" customFormat="false" ht="15" hidden="false" customHeight="false" outlineLevel="0" collapsed="false">
      <c r="A9" s="11"/>
      <c r="B9" s="7"/>
      <c r="C9" s="7"/>
      <c r="D9" s="8"/>
      <c r="E9" s="8"/>
      <c r="F9" s="10" t="str">
        <f aca="false">IF(B9="","",SUMIFS($E$2:$E9,$B$2:$B9,B9))</f>
        <v/>
      </c>
      <c r="G9" s="7"/>
    </row>
    <row r="10" customFormat="false" ht="15" hidden="false" customHeight="false" outlineLevel="0" collapsed="false">
      <c r="A10" s="11"/>
      <c r="B10" s="7"/>
      <c r="C10" s="7"/>
      <c r="D10" s="8"/>
      <c r="E10" s="8"/>
      <c r="F10" s="10" t="str">
        <f aca="false">IF(B10="","",SUMIFS($E$2:$E10,$B$2:$B10,B10))</f>
        <v/>
      </c>
      <c r="G10" s="7"/>
    </row>
    <row r="11" customFormat="false" ht="15" hidden="false" customHeight="false" outlineLevel="0" collapsed="false">
      <c r="A11" s="11"/>
      <c r="B11" s="7"/>
      <c r="C11" s="7"/>
      <c r="D11" s="8"/>
      <c r="E11" s="8"/>
      <c r="F11" s="10" t="str">
        <f aca="false">IF(B11="","",SUMIFS($E$2:$E11,$B$2:$B11,B11))</f>
        <v/>
      </c>
      <c r="G11" s="7"/>
    </row>
    <row r="12" customFormat="false" ht="15" hidden="false" customHeight="false" outlineLevel="0" collapsed="false">
      <c r="A12" s="11"/>
      <c r="B12" s="7"/>
      <c r="C12" s="7"/>
      <c r="D12" s="8"/>
      <c r="E12" s="8"/>
      <c r="F12" s="10" t="str">
        <f aca="false">IF(B12="","",SUMIFS($E$2:$E12,$B$2:$B12,B12))</f>
        <v/>
      </c>
      <c r="G12" s="7"/>
    </row>
    <row r="13" customFormat="false" ht="15" hidden="false" customHeight="false" outlineLevel="0" collapsed="false">
      <c r="A13" s="11"/>
      <c r="B13" s="7"/>
      <c r="C13" s="7"/>
      <c r="D13" s="8"/>
      <c r="E13" s="8"/>
      <c r="F13" s="10" t="str">
        <f aca="false">IF(B13="","",SUMIFS($E$2:$E13,$B$2:$B13,B13))</f>
        <v/>
      </c>
      <c r="G13" s="7"/>
    </row>
    <row r="14" customFormat="false" ht="15" hidden="false" customHeight="false" outlineLevel="0" collapsed="false">
      <c r="A14" s="11"/>
      <c r="B14" s="7"/>
      <c r="C14" s="7"/>
      <c r="D14" s="8"/>
      <c r="E14" s="8"/>
      <c r="F14" s="10" t="str">
        <f aca="false">IF(B14="","",SUMIFS($E$2:$E14,$B$2:$B14,B14))</f>
        <v/>
      </c>
      <c r="G14" s="7"/>
    </row>
    <row r="15" customFormat="false" ht="15" hidden="false" customHeight="false" outlineLevel="0" collapsed="false">
      <c r="A15" s="11"/>
      <c r="B15" s="7"/>
      <c r="C15" s="7"/>
      <c r="D15" s="8"/>
      <c r="E15" s="8"/>
      <c r="F15" s="10" t="str">
        <f aca="false">IF(B15="","",SUMIFS($E$2:$E15,$B$2:$B15,B15))</f>
        <v/>
      </c>
      <c r="G15" s="7"/>
    </row>
    <row r="16" customFormat="false" ht="15" hidden="false" customHeight="false" outlineLevel="0" collapsed="false">
      <c r="A16" s="11"/>
      <c r="B16" s="7"/>
      <c r="C16" s="7"/>
      <c r="D16" s="8"/>
      <c r="E16" s="8"/>
      <c r="F16" s="10" t="str">
        <f aca="false">IF(B16="","",SUMIFS($E$2:$E16,$B$2:$B16,B16))</f>
        <v/>
      </c>
      <c r="G16" s="7"/>
    </row>
    <row r="17" customFormat="false" ht="15" hidden="false" customHeight="false" outlineLevel="0" collapsed="false">
      <c r="A17" s="11"/>
      <c r="B17" s="7"/>
      <c r="C17" s="7"/>
      <c r="D17" s="8"/>
      <c r="E17" s="8"/>
      <c r="F17" s="10" t="str">
        <f aca="false">IF(B17="","",SUMIFS($E$2:$E17,$B$2:$B17,B17))</f>
        <v/>
      </c>
      <c r="G17" s="7"/>
    </row>
    <row r="18" customFormat="false" ht="15" hidden="false" customHeight="false" outlineLevel="0" collapsed="false">
      <c r="A18" s="11"/>
      <c r="B18" s="7"/>
      <c r="C18" s="7"/>
      <c r="D18" s="8"/>
      <c r="E18" s="8"/>
      <c r="F18" s="10" t="str">
        <f aca="false">IF(B18="","",SUMIFS($E$2:$E18,$B$2:$B18,B18))</f>
        <v/>
      </c>
      <c r="G18" s="7"/>
    </row>
    <row r="19" customFormat="false" ht="15" hidden="false" customHeight="false" outlineLevel="0" collapsed="false">
      <c r="A19" s="11"/>
      <c r="B19" s="7"/>
      <c r="C19" s="7"/>
      <c r="D19" s="8"/>
      <c r="E19" s="8"/>
      <c r="F19" s="10" t="str">
        <f aca="false">IF(B19="","",SUMIFS($E$2:$E19,$B$2:$B19,B19))</f>
        <v/>
      </c>
      <c r="G19" s="7"/>
    </row>
    <row r="20" customFormat="false" ht="15" hidden="false" customHeight="false" outlineLevel="0" collapsed="false">
      <c r="A20" s="11"/>
      <c r="B20" s="7"/>
      <c r="C20" s="7"/>
      <c r="D20" s="8"/>
      <c r="E20" s="8"/>
      <c r="F20" s="10" t="str">
        <f aca="false">IF(B20="","",SUMIFS($E$2:$E20,$B$2:$B20,B20))</f>
        <v/>
      </c>
      <c r="G20" s="7"/>
    </row>
    <row r="21" customFormat="false" ht="15" hidden="false" customHeight="false" outlineLevel="0" collapsed="false">
      <c r="A21" s="11"/>
      <c r="B21" s="7"/>
      <c r="C21" s="7"/>
      <c r="D21" s="8"/>
      <c r="E21" s="8"/>
      <c r="F21" s="10" t="str">
        <f aca="false">IF(B21="","",SUMIFS($E$2:$E21,$B$2:$B21,B21))</f>
        <v/>
      </c>
      <c r="G21" s="7"/>
    </row>
    <row r="22" customFormat="false" ht="15" hidden="false" customHeight="false" outlineLevel="0" collapsed="false">
      <c r="A22" s="11"/>
      <c r="B22" s="7"/>
      <c r="C22" s="7"/>
      <c r="D22" s="8"/>
      <c r="E22" s="8"/>
      <c r="F22" s="10" t="str">
        <f aca="false">IF(B22="","",SUMIFS($E$2:$E22,$B$2:$B22,B22))</f>
        <v/>
      </c>
      <c r="G22" s="7"/>
    </row>
    <row r="23" customFormat="false" ht="15" hidden="false" customHeight="false" outlineLevel="0" collapsed="false">
      <c r="A23" s="11"/>
      <c r="B23" s="7"/>
      <c r="C23" s="7"/>
      <c r="D23" s="8"/>
      <c r="E23" s="8"/>
      <c r="F23" s="10" t="str">
        <f aca="false">IF(B23="","",SUMIFS($E$2:$E23,$B$2:$B23,B23))</f>
        <v/>
      </c>
      <c r="G23" s="7"/>
    </row>
    <row r="24" customFormat="false" ht="15" hidden="false" customHeight="false" outlineLevel="0" collapsed="false">
      <c r="A24" s="11"/>
      <c r="B24" s="7"/>
      <c r="C24" s="7"/>
      <c r="D24" s="8"/>
      <c r="E24" s="8"/>
      <c r="F24" s="10" t="str">
        <f aca="false">IF(B24="","",SUMIFS($E$2:$E24,$B$2:$B24,B24))</f>
        <v/>
      </c>
      <c r="G24" s="7"/>
    </row>
    <row r="25" customFormat="false" ht="15" hidden="false" customHeight="false" outlineLevel="0" collapsed="false">
      <c r="A25" s="11"/>
      <c r="B25" s="7"/>
      <c r="C25" s="7"/>
      <c r="D25" s="8"/>
      <c r="E25" s="8"/>
      <c r="F25" s="10" t="str">
        <f aca="false">IF(B25="","",SUMIFS($E$2:$E25,$B$2:$B25,B25))</f>
        <v/>
      </c>
      <c r="G25" s="7"/>
    </row>
    <row r="26" customFormat="false" ht="15" hidden="false" customHeight="false" outlineLevel="0" collapsed="false">
      <c r="A26" s="11"/>
      <c r="B26" s="7"/>
      <c r="C26" s="7"/>
      <c r="D26" s="8"/>
      <c r="E26" s="8"/>
      <c r="F26" s="10" t="str">
        <f aca="false">IF(B26="","",SUMIFS($E$2:$E26,$B$2:$B26,B26))</f>
        <v/>
      </c>
      <c r="G26" s="7"/>
    </row>
    <row r="27" customFormat="false" ht="15" hidden="false" customHeight="false" outlineLevel="0" collapsed="false">
      <c r="A27" s="11"/>
      <c r="B27" s="7"/>
      <c r="C27" s="7"/>
      <c r="D27" s="8"/>
      <c r="E27" s="8"/>
      <c r="F27" s="10" t="str">
        <f aca="false">IF(B27="","",SUMIFS($E$2:$E27,$B$2:$B27,B27))</f>
        <v/>
      </c>
      <c r="G27" s="7"/>
    </row>
    <row r="28" customFormat="false" ht="15" hidden="false" customHeight="false" outlineLevel="0" collapsed="false">
      <c r="A28" s="11"/>
      <c r="B28" s="7"/>
      <c r="C28" s="7"/>
      <c r="D28" s="8"/>
      <c r="E28" s="8"/>
      <c r="F28" s="10" t="str">
        <f aca="false">IF(B28="","",SUMIFS($E$2:$E28,$B$2:$B28,B28))</f>
        <v/>
      </c>
      <c r="G28" s="7"/>
    </row>
    <row r="29" customFormat="false" ht="15" hidden="false" customHeight="false" outlineLevel="0" collapsed="false">
      <c r="A29" s="11"/>
      <c r="B29" s="7"/>
      <c r="C29" s="7"/>
      <c r="D29" s="8"/>
      <c r="E29" s="8"/>
      <c r="F29" s="10" t="str">
        <f aca="false">IF(B29="","",SUMIFS($E$2:$E29,$B$2:$B29,B29))</f>
        <v/>
      </c>
      <c r="G29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2"/>
    <col collapsed="false" customWidth="true" hidden="false" outlineLevel="0" max="4" min="4" style="0" width="20"/>
  </cols>
  <sheetData>
    <row r="2" customFormat="false" ht="19.7" hidden="false" customHeight="false" outlineLevel="0" collapsed="false">
      <c r="B2" s="1" t="s">
        <v>49</v>
      </c>
    </row>
    <row r="3" customFormat="false" ht="15" hidden="false" customHeight="false" outlineLevel="0" collapsed="false">
      <c r="B3" s="2" t="s">
        <v>50</v>
      </c>
    </row>
    <row r="5" customFormat="false" ht="16.15" hidden="false" customHeight="false" outlineLevel="0" collapsed="false">
      <c r="B5" s="14" t="s">
        <v>51</v>
      </c>
      <c r="D5" s="15" t="n">
        <f aca="false">SUMIF(Contracts!O2:O30,"&lt;&gt;Fully released",Contracts!F2:F30)</f>
        <v>6000</v>
      </c>
    </row>
    <row r="8" customFormat="false" ht="15" hidden="false" customHeight="false" outlineLevel="0" collapsed="false">
      <c r="B8" s="16" t="s">
        <v>52</v>
      </c>
      <c r="C8" s="16" t="s">
        <v>3</v>
      </c>
      <c r="D8" s="16" t="s">
        <v>27</v>
      </c>
    </row>
    <row r="9" customFormat="false" ht="15" hidden="false" customHeight="false" outlineLevel="0" collapsed="false">
      <c r="B9" s="17" t="s">
        <v>53</v>
      </c>
      <c r="C9" s="13" t="n">
        <f aca="false">COUNTIF(Contracts!O2:O30,"Overdue — first moiety")</f>
        <v>1</v>
      </c>
      <c r="D9" s="10" t="n">
        <f aca="false">SUMIF(Contracts!O2:O30,"Overdue — first moiety",Contracts!F2:F30)</f>
        <v>6000</v>
      </c>
    </row>
    <row r="10" customFormat="false" ht="15" hidden="false" customHeight="false" outlineLevel="0" collapsed="false">
      <c r="B10" s="17" t="s">
        <v>54</v>
      </c>
      <c r="C10" s="13" t="n">
        <f aca="false">COUNTIF(Contracts!O2:O30,"Overdue — final release")</f>
        <v>0</v>
      </c>
      <c r="D10" s="10" t="n">
        <f aca="false">SUMIF(Contracts!O2:O30,"Overdue — final release",Contracts!F2:F30)</f>
        <v>0</v>
      </c>
    </row>
    <row r="11" customFormat="false" ht="15" hidden="false" customHeight="false" outlineLevel="0" collapsed="false">
      <c r="B11" s="17" t="s">
        <v>55</v>
      </c>
      <c r="C11" s="13" t="n">
        <f aca="false">COUNTIF(Contracts!O2:O30,"Due within 30 days")</f>
        <v>0</v>
      </c>
      <c r="D11" s="10" t="n">
        <f aca="false">SUMIF(Contracts!O2:O30,"Due within 30 days",Contracts!F2:F30)</f>
        <v>0</v>
      </c>
    </row>
    <row r="12" customFormat="false" ht="15" hidden="false" customHeight="false" outlineLevel="0" collapsed="false">
      <c r="B12" s="17" t="s">
        <v>56</v>
      </c>
      <c r="C12" s="13" t="n">
        <f aca="false">COUNTIF(Contracts!O2:O30,"Due within 60 days")</f>
        <v>0</v>
      </c>
      <c r="D12" s="10" t="n">
        <f aca="false">SUMIF(Contracts!O2:O30,"Due within 60 days",Contracts!F2:F30)</f>
        <v>0</v>
      </c>
    </row>
    <row r="13" customFormat="false" ht="15" hidden="false" customHeight="false" outlineLevel="0" collapsed="false">
      <c r="B13" s="17" t="s">
        <v>57</v>
      </c>
      <c r="C13" s="13" t="n">
        <f aca="false">COUNTIF(Contracts!O2:O30,"Due within 90 days")</f>
        <v>0</v>
      </c>
      <c r="D13" s="10" t="n">
        <f aca="false">SUMIF(Contracts!O2:O30,"Due within 90 days",Contracts!F2:F30)</f>
        <v>0</v>
      </c>
    </row>
    <row r="14" customFormat="false" ht="15" hidden="false" customHeight="false" outlineLevel="0" collapsed="false">
      <c r="B14" s="17" t="s">
        <v>58</v>
      </c>
      <c r="C14" s="13" t="n">
        <f aca="false">COUNTIF(Contracts!O2:O30,"Not yet due")</f>
        <v>0</v>
      </c>
      <c r="D14" s="10" t="n">
        <f aca="false">SUMIF(Contracts!O2:O30,"Not yet due",Contracts!F2:F30)</f>
        <v>0</v>
      </c>
    </row>
    <row r="16" customFormat="false" ht="15" hidden="false" customHeight="false" outlineLevel="0" collapsed="false">
      <c r="B16" s="18" t="s">
        <v>59</v>
      </c>
      <c r="D16" s="19" t="n">
        <f aca="false">D9+D10</f>
        <v>6000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2026-07-13T16:39:15Z</dcterms:created>
  <dc:creator>openpyxl</dc:creator>
  <dc:description/>
  <dc:language>en-US</dc:language>
  <cp:lastModifiedBy/>
  <dcterms:modified xsi:type="dcterms:W3CDTF">2026-07-13T16:39:15Z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